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55" windowHeight="13860" activeTab="0"/>
  </bookViews>
  <sheets>
    <sheet name="Delivery Ticket (1)" sheetId="1" r:id="rId1"/>
  </sheets>
  <externalReferences>
    <externalReference r:id="rId4"/>
  </externalReferences>
  <definedNames>
    <definedName name="_xlnm.Print_Area" localSheetId="0">'Delivery Ticket (1)'!$B$1:$I$32</definedName>
  </definedNames>
  <calcPr fullCalcOnLoad="1"/>
</workbook>
</file>

<file path=xl/sharedStrings.xml><?xml version="1.0" encoding="utf-8"?>
<sst xmlns="http://schemas.openxmlformats.org/spreadsheetml/2006/main" count="62" uniqueCount="56">
  <si>
    <t>XYZ Concrete Company - Concrete Certificate of Compliance</t>
  </si>
  <si>
    <t>Delivery Ticket (112)</t>
  </si>
  <si>
    <t>Previous sheet Name</t>
  </si>
  <si>
    <t>Ticket No.:</t>
  </si>
  <si>
    <t>Delivery Ticket (113)</t>
  </si>
  <si>
    <t>Current sheet Name</t>
  </si>
  <si>
    <t>Quantity Batched:</t>
  </si>
  <si>
    <t>Driver:</t>
  </si>
  <si>
    <t>Truck No.:</t>
  </si>
  <si>
    <t xml:space="preserve">Plant Number: </t>
  </si>
  <si>
    <t>Left Plant:</t>
  </si>
  <si>
    <t xml:space="preserve">DOT Project Number: </t>
  </si>
  <si>
    <t>Initial Counter Reading:</t>
  </si>
  <si>
    <t>Date Batched:</t>
  </si>
  <si>
    <t>Initial Water Volume:</t>
  </si>
  <si>
    <t>gal</t>
  </si>
  <si>
    <t>Time Batched:</t>
  </si>
  <si>
    <t>Arrive Job:</t>
  </si>
  <si>
    <t xml:space="preserve">Concrete Class / Mix #: </t>
  </si>
  <si>
    <t>Class A, 4000 psi / B6-0.50_2013</t>
  </si>
  <si>
    <t>Water added at site:</t>
  </si>
  <si>
    <t>Cement Producer / Type / Mill test #:</t>
  </si>
  <si>
    <t>Final Counter Reading:</t>
  </si>
  <si>
    <t>Aggregate Gradation Designations: CA / AASHTO M43 #67,   FA / AASHTO M6</t>
  </si>
  <si>
    <t>Final Water Volume:</t>
  </si>
  <si>
    <t>Left Job:</t>
  </si>
  <si>
    <t>Aggregate Characteristics:</t>
  </si>
  <si>
    <t>Returned to Plant:</t>
  </si>
  <si>
    <t>Material</t>
  </si>
  <si>
    <t>Bulk Sp G</t>
  </si>
  <si>
    <t>SSD Sp G</t>
  </si>
  <si>
    <t>Apparent Sp G</t>
  </si>
  <si>
    <t>% M</t>
  </si>
  <si>
    <t>Absorption</t>
  </si>
  <si>
    <t>Free water</t>
  </si>
  <si>
    <t>Coarse Aggregate</t>
  </si>
  <si>
    <t>Fine Aggregate</t>
  </si>
  <si>
    <t>1.00 Cubic Yard</t>
  </si>
  <si>
    <t>Batch Weights (lb)</t>
  </si>
  <si>
    <r>
      <t>Agg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</si>
  <si>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Mix Design Weights (lb)</t>
  </si>
  <si>
    <t>Actual</t>
  </si>
  <si>
    <t>(lbs)</t>
  </si>
  <si>
    <t>Type I Cement</t>
  </si>
  <si>
    <t>Water</t>
  </si>
  <si>
    <t>Admixtures:</t>
  </si>
  <si>
    <t>Admixtures (lb)</t>
  </si>
  <si>
    <t>(fluid oz)</t>
  </si>
  <si>
    <t>Polyheed 997</t>
  </si>
  <si>
    <t>MB AE-90</t>
  </si>
  <si>
    <t>Pozzolith NC534</t>
  </si>
  <si>
    <t>Totals</t>
  </si>
  <si>
    <t>W/C Ratio:</t>
  </si>
  <si>
    <t>Final W/C:</t>
  </si>
  <si>
    <t>Signature:</t>
  </si>
  <si>
    <t>Batch Target (lb)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</si>
</sst>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&quot;yd3&quot;"/>
    <numFmt numFmtId="165" formatCode="[$-409]mmmm\ d\,\ yyyy;@"/>
    <numFmt numFmtId="166" formatCode="[$-409]h:mm\ AM/PM;@"/>
    <numFmt numFmtId="167" formatCode="h:mm;@"/>
    <numFmt numFmtId="168" formatCode="0.000"/>
    <numFmt numFmtId="169" formatCode="0.000%"/>
    <numFmt numFmtId="170" formatCode="0\ &quot;SSD&quot;"/>
    <numFmt numFmtId="171" formatCode="0.0\ &quot;gal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G Times"/>
      <family val="1"/>
    </font>
    <font>
      <b/>
      <sz val="10"/>
      <name val="CG Times"/>
      <family val="1"/>
    </font>
    <font>
      <sz val="10"/>
      <name val="CG Times"/>
      <family val="1"/>
    </font>
    <font>
      <b/>
      <sz val="10"/>
      <color indexed="12"/>
      <name val="CG Times"/>
      <family val="1"/>
    </font>
    <font>
      <sz val="10"/>
      <color indexed="8"/>
      <name val="CG Times"/>
      <family val="1"/>
    </font>
    <font>
      <sz val="10"/>
      <color indexed="10"/>
      <name val="CG Times"/>
      <family val="1"/>
    </font>
    <font>
      <vertAlign val="subscript"/>
      <sz val="11"/>
      <color indexed="8"/>
      <name val="Calibri"/>
      <family val="2"/>
    </font>
    <font>
      <b/>
      <sz val="11"/>
      <name val="CG Times"/>
      <family val="1"/>
    </font>
    <font>
      <b/>
      <sz val="10"/>
      <color indexed="10"/>
      <name val="CG Times"/>
      <family val="1"/>
    </font>
    <font>
      <sz val="11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0"/>
      <color indexed="12"/>
      <name val="CG Times"/>
      <family val="1"/>
    </font>
    <font>
      <sz val="11"/>
      <name val="Calibri"/>
      <family val="2"/>
    </font>
    <font>
      <i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rgb="FF0000FF"/>
      <name val="CG Times"/>
      <family val="1"/>
    </font>
    <font>
      <b/>
      <sz val="10"/>
      <color rgb="FF0000FF"/>
      <name val="CG Times"/>
      <family val="1"/>
    </font>
    <font>
      <i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/>
      <top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medium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164" fontId="4" fillId="0" borderId="12" xfId="0" applyNumberFormat="1" applyFont="1" applyBorder="1" applyAlignment="1">
      <alignment horizontal="center"/>
    </xf>
    <xf numFmtId="0" fontId="50" fillId="33" borderId="0" xfId="0" applyFont="1" applyFill="1" applyAlignment="1" applyProtection="1">
      <alignment horizontal="left"/>
      <protection locked="0"/>
    </xf>
    <xf numFmtId="20" fontId="49" fillId="33" borderId="13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0" fillId="33" borderId="13" xfId="0" applyFont="1" applyFill="1" applyBorder="1" applyAlignment="1" applyProtection="1">
      <alignment horizontal="right"/>
      <protection locked="0"/>
    </xf>
    <xf numFmtId="165" fontId="51" fillId="33" borderId="0" xfId="0" applyNumberFormat="1" applyFont="1" applyFill="1" applyAlignment="1" applyProtection="1">
      <alignment horizontal="left"/>
      <protection locked="0"/>
    </xf>
    <xf numFmtId="166" fontId="6" fillId="33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9" fillId="33" borderId="13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167" fontId="49" fillId="33" borderId="13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8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7" fillId="0" borderId="22" xfId="0" applyNumberFormat="1" applyFont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Continuous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18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70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171" fontId="0" fillId="0" borderId="43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/>
    </xf>
    <xf numFmtId="171" fontId="11" fillId="0" borderId="0" xfId="0" applyNumberFormat="1" applyFont="1" applyBorder="1" applyAlignment="1">
      <alignment horizontal="right"/>
    </xf>
    <xf numFmtId="0" fontId="0" fillId="0" borderId="37" xfId="0" applyBorder="1" applyAlignment="1" applyProtection="1">
      <alignment/>
      <protection locked="0"/>
    </xf>
    <xf numFmtId="1" fontId="0" fillId="0" borderId="39" xfId="0" applyNumberFormat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4" xfId="0" applyBorder="1" applyAlignment="1" applyProtection="1">
      <alignment horizontal="left"/>
      <protection locked="0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47" xfId="0" applyBorder="1" applyAlignment="1" applyProtection="1">
      <alignment horizontal="left"/>
      <protection locked="0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12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52" xfId="0" applyFill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2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%20SS,%20B6-0.50_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 SS"/>
      <sheetName val="Delivery Ticket (1)"/>
    </sheetNames>
    <definedNames>
      <definedName name="NewTicket"/>
    </definedNames>
    <sheetDataSet>
      <sheetData sheetId="0">
        <row r="13">
          <cell r="I13">
            <v>0.01948007407915501</v>
          </cell>
          <cell r="J13">
            <v>0.0508722109533467</v>
          </cell>
        </row>
        <row r="19">
          <cell r="K19">
            <v>8</v>
          </cell>
        </row>
        <row r="20">
          <cell r="C20">
            <v>2.638</v>
          </cell>
          <cell r="D20">
            <v>2.674</v>
          </cell>
          <cell r="E20">
            <v>2.738</v>
          </cell>
          <cell r="F20">
            <v>0.0138</v>
          </cell>
          <cell r="G20">
            <v>0.005680074079155009</v>
          </cell>
        </row>
        <row r="21">
          <cell r="C21">
            <v>2.643</v>
          </cell>
          <cell r="D21">
            <v>2.675</v>
          </cell>
          <cell r="E21">
            <v>2.732</v>
          </cell>
          <cell r="F21">
            <v>0.0123</v>
          </cell>
          <cell r="G21">
            <v>0.0385722109533467</v>
          </cell>
          <cell r="J21">
            <v>14174.850949996571</v>
          </cell>
          <cell r="K21">
            <v>14180</v>
          </cell>
          <cell r="L21">
            <v>79.0044381349663</v>
          </cell>
        </row>
        <row r="22">
          <cell r="J22">
            <v>11548.741332892945</v>
          </cell>
          <cell r="K22">
            <v>11560</v>
          </cell>
          <cell r="L22">
            <v>424.3092109326726</v>
          </cell>
        </row>
        <row r="23">
          <cell r="J23">
            <v>1841.128287873209</v>
          </cell>
        </row>
        <row r="25">
          <cell r="K25">
            <v>1834.8</v>
          </cell>
          <cell r="L25">
            <v>220</v>
          </cell>
        </row>
        <row r="26">
          <cell r="F26">
            <v>2.4258234749443335</v>
          </cell>
        </row>
        <row r="27">
          <cell r="F27">
            <v>0</v>
          </cell>
          <cell r="J27">
            <v>4688</v>
          </cell>
          <cell r="K27">
            <v>4700</v>
          </cell>
        </row>
        <row r="28">
          <cell r="F28">
            <v>0</v>
          </cell>
          <cell r="K28">
            <v>0.49747098916332744</v>
          </cell>
        </row>
        <row r="30">
          <cell r="K30">
            <v>234</v>
          </cell>
          <cell r="L30">
            <v>19.37347075552812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7">
          <cell r="F37">
            <v>586</v>
          </cell>
        </row>
        <row r="38">
          <cell r="F38">
            <v>293</v>
          </cell>
        </row>
        <row r="39">
          <cell r="F39">
            <v>1761.9844</v>
          </cell>
        </row>
        <row r="40">
          <cell r="F40">
            <v>2.4258234749443335</v>
          </cell>
        </row>
        <row r="41">
          <cell r="F41">
            <v>0</v>
          </cell>
        </row>
        <row r="42">
          <cell r="F42">
            <v>0</v>
          </cell>
        </row>
        <row r="45">
          <cell r="F45">
            <v>1390.6056713453406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D35" sqref="D35"/>
    </sheetView>
  </sheetViews>
  <sheetFormatPr defaultColWidth="8.8515625" defaultRowHeight="15"/>
  <cols>
    <col min="1" max="1" width="1.1484375" style="0" customWidth="1"/>
    <col min="2" max="2" width="20.7109375" style="0" customWidth="1"/>
    <col min="3" max="3" width="21.28125" style="0" customWidth="1"/>
    <col min="4" max="4" width="20.7109375" style="0" customWidth="1"/>
    <col min="5" max="5" width="20.28125" style="0" customWidth="1"/>
    <col min="6" max="6" width="9.7109375" style="0" customWidth="1"/>
    <col min="7" max="7" width="10.140625" style="0" customWidth="1"/>
    <col min="8" max="8" width="9.7109375" style="0" customWidth="1"/>
    <col min="9" max="9" width="3.7109375" style="0" customWidth="1"/>
    <col min="10" max="12" width="8.8515625" style="0" customWidth="1"/>
    <col min="13" max="13" width="19.28125" style="0" hidden="1" customWidth="1"/>
    <col min="14" max="14" width="0" style="0" hidden="1" customWidth="1"/>
  </cols>
  <sheetData>
    <row r="1" spans="2:14" ht="15.75">
      <c r="B1" s="1" t="s">
        <v>0</v>
      </c>
      <c r="C1" s="1"/>
      <c r="D1" s="1"/>
      <c r="E1" s="1"/>
      <c r="F1" s="1"/>
      <c r="G1" s="1"/>
      <c r="H1" s="1"/>
      <c r="M1" s="2" t="s">
        <v>1</v>
      </c>
      <c r="N1" t="s">
        <v>2</v>
      </c>
    </row>
    <row r="2" spans="4:14" ht="15.75" thickBot="1">
      <c r="D2" s="3"/>
      <c r="E2" s="3"/>
      <c r="F2" s="3"/>
      <c r="G2" s="4" t="s">
        <v>3</v>
      </c>
      <c r="H2" s="5">
        <v>1</v>
      </c>
      <c r="M2" s="2" t="s">
        <v>4</v>
      </c>
      <c r="N2" t="s">
        <v>5</v>
      </c>
    </row>
    <row r="3" spans="2:8" ht="15.75" thickBot="1">
      <c r="B3" t="s">
        <v>6</v>
      </c>
      <c r="C3" s="6">
        <f>'[1]Plant SS'!K19</f>
        <v>8</v>
      </c>
      <c r="D3" s="4" t="s">
        <v>7</v>
      </c>
      <c r="E3" s="5"/>
      <c r="G3" s="4" t="s">
        <v>8</v>
      </c>
      <c r="H3" s="5"/>
    </row>
    <row r="4" spans="2:8" ht="15">
      <c r="B4" t="s">
        <v>9</v>
      </c>
      <c r="C4" s="7"/>
      <c r="G4" s="4" t="s">
        <v>10</v>
      </c>
      <c r="H4" s="8"/>
    </row>
    <row r="5" spans="2:8" ht="15">
      <c r="B5" t="s">
        <v>11</v>
      </c>
      <c r="C5" s="9"/>
      <c r="G5" s="4" t="s">
        <v>12</v>
      </c>
      <c r="H5" s="10"/>
    </row>
    <row r="6" spans="2:9" ht="15">
      <c r="B6" t="s">
        <v>13</v>
      </c>
      <c r="C6" s="11"/>
      <c r="G6" s="4" t="s">
        <v>14</v>
      </c>
      <c r="H6" s="10"/>
      <c r="I6" t="s">
        <v>15</v>
      </c>
    </row>
    <row r="7" spans="2:8" ht="15">
      <c r="B7" t="s">
        <v>16</v>
      </c>
      <c r="C7" s="12"/>
      <c r="G7" s="4" t="s">
        <v>17</v>
      </c>
      <c r="H7" s="8"/>
    </row>
    <row r="8" spans="2:9" ht="15">
      <c r="B8" t="s">
        <v>18</v>
      </c>
      <c r="C8" s="13" t="s">
        <v>19</v>
      </c>
      <c r="G8" s="4" t="s">
        <v>20</v>
      </c>
      <c r="H8" s="14"/>
      <c r="I8" t="s">
        <v>15</v>
      </c>
    </row>
    <row r="9" spans="2:8" ht="15">
      <c r="B9" s="15" t="s">
        <v>21</v>
      </c>
      <c r="G9" s="4" t="s">
        <v>22</v>
      </c>
      <c r="H9" s="10"/>
    </row>
    <row r="10" spans="2:9" ht="15">
      <c r="B10" s="15" t="s">
        <v>23</v>
      </c>
      <c r="G10" s="4" t="s">
        <v>24</v>
      </c>
      <c r="H10" s="14"/>
      <c r="I10" t="s">
        <v>15</v>
      </c>
    </row>
    <row r="11" spans="7:8" ht="15">
      <c r="G11" s="4" t="s">
        <v>25</v>
      </c>
      <c r="H11" s="16"/>
    </row>
    <row r="12" spans="2:8" ht="15">
      <c r="B12" t="s">
        <v>26</v>
      </c>
      <c r="G12" s="17" t="s">
        <v>27</v>
      </c>
      <c r="H12" s="16"/>
    </row>
    <row r="13" spans="2:8" ht="15">
      <c r="B13" s="18" t="s">
        <v>28</v>
      </c>
      <c r="C13" s="19" t="s">
        <v>29</v>
      </c>
      <c r="D13" s="19" t="s">
        <v>30</v>
      </c>
      <c r="E13" s="19" t="s">
        <v>31</v>
      </c>
      <c r="F13" s="20" t="s">
        <v>32</v>
      </c>
      <c r="G13" s="19" t="s">
        <v>33</v>
      </c>
      <c r="H13" s="21" t="s">
        <v>34</v>
      </c>
    </row>
    <row r="14" spans="2:8" ht="15">
      <c r="B14" s="22" t="s">
        <v>35</v>
      </c>
      <c r="C14" s="23">
        <f>'[1]Plant SS'!C20</f>
        <v>2.638</v>
      </c>
      <c r="D14" s="23">
        <f>'[1]Plant SS'!D20</f>
        <v>2.674</v>
      </c>
      <c r="E14" s="24">
        <f>'[1]Plant SS'!E20</f>
        <v>2.738</v>
      </c>
      <c r="F14" s="25">
        <f>'[1]Plant SS'!I13</f>
        <v>0.01948007407915501</v>
      </c>
      <c r="G14" s="26">
        <f>'[1]Plant SS'!F20</f>
        <v>0.0138</v>
      </c>
      <c r="H14" s="27">
        <f>'[1]Plant SS'!G20</f>
        <v>0.005680074079155009</v>
      </c>
    </row>
    <row r="15" spans="2:8" ht="15">
      <c r="B15" s="28" t="s">
        <v>36</v>
      </c>
      <c r="C15" s="29">
        <f>'[1]Plant SS'!C21</f>
        <v>2.643</v>
      </c>
      <c r="D15" s="30">
        <f>'[1]Plant SS'!D21</f>
        <v>2.675</v>
      </c>
      <c r="E15" s="29">
        <f>'[1]Plant SS'!E21</f>
        <v>2.732</v>
      </c>
      <c r="F15" s="31">
        <f>'[1]Plant SS'!J13</f>
        <v>0.0508722109533467</v>
      </c>
      <c r="G15" s="32">
        <f>'[1]Plant SS'!F21</f>
        <v>0.0123</v>
      </c>
      <c r="H15" s="33">
        <f>'[1]Plant SS'!G21</f>
        <v>0.0385722109533467</v>
      </c>
    </row>
    <row r="16" spans="2:7" ht="15.75" thickBot="1">
      <c r="B16" s="34"/>
      <c r="C16" s="35"/>
      <c r="D16" s="35"/>
      <c r="E16" s="36"/>
      <c r="F16" s="37"/>
      <c r="G16" s="38"/>
    </row>
    <row r="17" spans="2:8" ht="18">
      <c r="B17" s="39"/>
      <c r="C17" s="40" t="s">
        <v>37</v>
      </c>
      <c r="D17" s="41">
        <f>C3</f>
        <v>8</v>
      </c>
      <c r="E17" s="42" t="s">
        <v>38</v>
      </c>
      <c r="F17" s="43" t="s">
        <v>39</v>
      </c>
      <c r="G17" s="44"/>
      <c r="H17" s="44"/>
    </row>
    <row r="18" spans="2:8" ht="15">
      <c r="B18" s="45" t="s">
        <v>28</v>
      </c>
      <c r="C18" s="46" t="s">
        <v>40</v>
      </c>
      <c r="D18" s="47" t="s">
        <v>55</v>
      </c>
      <c r="E18" s="48" t="s">
        <v>41</v>
      </c>
      <c r="F18" s="49" t="s">
        <v>42</v>
      </c>
      <c r="G18" s="44"/>
      <c r="H18" s="44"/>
    </row>
    <row r="19" spans="2:8" ht="15">
      <c r="B19" s="50" t="s">
        <v>43</v>
      </c>
      <c r="C19" s="51">
        <f>'[1]Plant SS'!F37</f>
        <v>586</v>
      </c>
      <c r="D19" s="52">
        <f>'[1]Plant SS'!J27</f>
        <v>4688</v>
      </c>
      <c r="E19" s="53">
        <f>'[1]Plant SS'!K27</f>
        <v>4700</v>
      </c>
      <c r="F19" s="54"/>
      <c r="G19" s="55"/>
      <c r="H19" s="55"/>
    </row>
    <row r="20" spans="2:8" ht="15">
      <c r="B20" s="56" t="s">
        <v>35</v>
      </c>
      <c r="C20" s="57">
        <f>'[1]Plant SS'!F39</f>
        <v>1761.9844</v>
      </c>
      <c r="D20" s="58">
        <f>'[1]Plant SS'!J21</f>
        <v>14174.850949996571</v>
      </c>
      <c r="E20" s="59">
        <f>'[1]Plant SS'!K21</f>
        <v>14180</v>
      </c>
      <c r="F20" s="60">
        <f>'[1]Plant SS'!L21</f>
        <v>79.0044381349663</v>
      </c>
      <c r="G20" s="55"/>
      <c r="H20" s="55"/>
    </row>
    <row r="21" spans="2:8" ht="15">
      <c r="B21" s="56" t="s">
        <v>36</v>
      </c>
      <c r="C21" s="57">
        <f>'[1]Plant SS'!F45</f>
        <v>1390.6056713453406</v>
      </c>
      <c r="D21" s="58">
        <f>'[1]Plant SS'!J22</f>
        <v>11548.741332892945</v>
      </c>
      <c r="E21" s="59">
        <f>'[1]Plant SS'!K22</f>
        <v>11560</v>
      </c>
      <c r="F21" s="60">
        <f>'[1]Plant SS'!L22</f>
        <v>424.3092109326726</v>
      </c>
      <c r="G21" s="55"/>
      <c r="H21" s="55"/>
    </row>
    <row r="22" spans="2:8" ht="15">
      <c r="B22" s="56" t="s">
        <v>44</v>
      </c>
      <c r="C22" s="61">
        <f>'[1]Plant SS'!F38</f>
        <v>293</v>
      </c>
      <c r="D22" s="58">
        <f>'[1]Plant SS'!J23</f>
        <v>1841.128287873209</v>
      </c>
      <c r="E22" s="62">
        <f>'[1]Plant SS'!K25</f>
        <v>1834.8</v>
      </c>
      <c r="F22" s="63">
        <f>'[1]Plant SS'!L25</f>
        <v>220</v>
      </c>
      <c r="G22" s="55"/>
      <c r="H22" s="55"/>
    </row>
    <row r="23" spans="2:8" ht="15">
      <c r="B23" s="64" t="s">
        <v>45</v>
      </c>
      <c r="C23" s="65"/>
      <c r="D23" s="66"/>
      <c r="E23" s="67" t="s">
        <v>46</v>
      </c>
      <c r="F23" s="54" t="s">
        <v>47</v>
      </c>
      <c r="G23" s="68"/>
      <c r="H23" s="69"/>
    </row>
    <row r="24" spans="2:8" ht="15">
      <c r="B24" s="70" t="s">
        <v>48</v>
      </c>
      <c r="C24" s="61">
        <f>'[1]Plant SS'!F40</f>
        <v>2.4258234749443335</v>
      </c>
      <c r="D24" s="71">
        <f>'[1]Plant SS'!F26*'[1]Plant SS'!K19</f>
        <v>19.406587799554668</v>
      </c>
      <c r="E24" s="72">
        <f>'[1]Plant SS'!L30</f>
        <v>19.37347075552812</v>
      </c>
      <c r="F24" s="73">
        <f>'[1]Plant SS'!K30</f>
        <v>234</v>
      </c>
      <c r="G24" s="55"/>
      <c r="H24" s="55"/>
    </row>
    <row r="25" spans="2:8" ht="15">
      <c r="B25" s="74" t="s">
        <v>49</v>
      </c>
      <c r="C25" s="75">
        <f>'[1]Plant SS'!F41</f>
        <v>0</v>
      </c>
      <c r="D25" s="76">
        <f>'[1]Plant SS'!F27*'[1]Plant SS'!K19</f>
        <v>0</v>
      </c>
      <c r="E25" s="77">
        <f>'[1]Plant SS'!L31</f>
        <v>0</v>
      </c>
      <c r="F25" s="78">
        <f>'[1]Plant SS'!K31</f>
        <v>0</v>
      </c>
      <c r="G25" s="55"/>
      <c r="H25" s="55"/>
    </row>
    <row r="26" spans="2:8" ht="15.75" thickBot="1">
      <c r="B26" s="79" t="s">
        <v>50</v>
      </c>
      <c r="C26" s="80">
        <f>'[1]Plant SS'!F42</f>
        <v>0</v>
      </c>
      <c r="D26" s="81">
        <f>'[1]Plant SS'!F28*'[1]Plant SS'!K19</f>
        <v>0</v>
      </c>
      <c r="E26" s="82">
        <f>'[1]Plant SS'!L32</f>
        <v>0</v>
      </c>
      <c r="F26" s="83">
        <f>'[1]Plant SS'!K32</f>
        <v>0</v>
      </c>
      <c r="G26" s="55"/>
      <c r="H26" s="55"/>
    </row>
    <row r="27" spans="2:8" ht="15.75" thickBot="1">
      <c r="B27" s="84" t="s">
        <v>51</v>
      </c>
      <c r="C27" s="85">
        <f>SUM(C19:C26)</f>
        <v>4034.0158948202857</v>
      </c>
      <c r="D27" s="86">
        <f>SUM(D19:D26)</f>
        <v>32272.127158562285</v>
      </c>
      <c r="E27" s="87">
        <f>SUM(E19:E26)</f>
        <v>32294.173470755526</v>
      </c>
      <c r="F27" s="39"/>
      <c r="G27" s="55"/>
      <c r="H27" s="55"/>
    </row>
    <row r="28" spans="2:8" ht="15.75" thickBot="1">
      <c r="B28" s="88" t="s">
        <v>52</v>
      </c>
      <c r="C28" s="89">
        <f>C22/C19</f>
        <v>0.5</v>
      </c>
      <c r="D28" s="88" t="s">
        <v>52</v>
      </c>
      <c r="E28" s="90">
        <f>'[1]Plant SS'!K28</f>
        <v>0.49747098916332744</v>
      </c>
      <c r="F28" s="55"/>
      <c r="G28" s="55"/>
      <c r="H28" s="55"/>
    </row>
    <row r="29" spans="7:8" ht="15">
      <c r="G29" s="55" t="s">
        <v>53</v>
      </c>
      <c r="H29" s="91">
        <f>(E22+F20+F21+H8*8.33)/E19</f>
        <v>0.49747098916332744</v>
      </c>
    </row>
    <row r="30" spans="2:4" ht="15">
      <c r="B30" s="4" t="s">
        <v>54</v>
      </c>
      <c r="C30" s="92"/>
      <c r="D30" s="93"/>
    </row>
    <row r="32" ht="15">
      <c r="B32" s="94"/>
    </row>
    <row r="33" ht="15">
      <c r="B33" s="95"/>
    </row>
  </sheetData>
  <sheetProtection/>
  <printOptions/>
  <pageMargins left="0.5" right="0.5" top="0.75" bottom="0.75" header="0.3" footer="0.3"/>
  <pageSetup horizontalDpi="600" verticalDpi="60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DOT&amp;PF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Giessel, Richard S (DOT)</dc:creator>
  <cp:keywords/>
  <dc:description/>
  <cp:lastModifiedBy>Giessel, Richard S (DOT)</cp:lastModifiedBy>
  <dcterms:created xsi:type="dcterms:W3CDTF">2016-02-16T19:26:04Z</dcterms:created>
  <dcterms:modified xsi:type="dcterms:W3CDTF">2016-02-16T19:29:46Z</dcterms:modified>
  <cp:category/>
  <cp:version/>
  <cp:contentType/>
  <cp:contentStatus/>
</cp:coreProperties>
</file>